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беды 5" sheetId="4" r:id="rId1"/>
  </sheets>
  <calcPr calcId="125725" refMode="R1C1"/>
</workbook>
</file>

<file path=xl/calcChain.xml><?xml version="1.0" encoding="utf-8"?>
<calcChain xmlns="http://schemas.openxmlformats.org/spreadsheetml/2006/main">
  <c r="F51" i="4"/>
  <c r="F50"/>
  <c r="D52"/>
  <c r="F44"/>
  <c r="F38"/>
  <c r="F36"/>
  <c r="F34"/>
  <c r="D7"/>
  <c r="D8" s="1"/>
  <c r="D59"/>
  <c r="F49" s="1"/>
  <c r="D42"/>
  <c r="F42" s="1"/>
  <c r="D32"/>
  <c r="F32" s="1"/>
  <c r="D28"/>
  <c r="F28" s="1"/>
  <c r="D23"/>
  <c r="F23" s="1"/>
  <c r="D16"/>
  <c r="D14"/>
  <c r="D9"/>
  <c r="F47" l="1"/>
  <c r="F48"/>
  <c r="D15"/>
  <c r="D17" s="1"/>
  <c r="D10"/>
  <c r="F52" l="1"/>
  <c r="F17"/>
  <c r="D18"/>
  <c r="F10"/>
  <c r="F18" s="1"/>
  <c r="F54" s="1"/>
  <c r="D54"/>
</calcChain>
</file>

<file path=xl/sharedStrings.xml><?xml version="1.0" encoding="utf-8"?>
<sst xmlns="http://schemas.openxmlformats.org/spreadsheetml/2006/main" count="101" uniqueCount="65">
  <si>
    <t>№</t>
  </si>
  <si>
    <t>наименование затрат</t>
  </si>
  <si>
    <t>ед.изм.</t>
  </si>
  <si>
    <t>примечание</t>
  </si>
  <si>
    <t>I</t>
  </si>
  <si>
    <t>ФОТ</t>
  </si>
  <si>
    <t>Заработная плата на содержание АУП</t>
  </si>
  <si>
    <t>Заработная плата АУП на руки</t>
  </si>
  <si>
    <t>руб.</t>
  </si>
  <si>
    <t>НДФЛ</t>
  </si>
  <si>
    <t>ЕСН, НС и ПЗ</t>
  </si>
  <si>
    <t>Резерв на отпускные, включая все налоги и отчисления</t>
  </si>
  <si>
    <t>Итого:</t>
  </si>
  <si>
    <t>Заработная плата на содержание МОП</t>
  </si>
  <si>
    <t>Заработная плата  МОП на руки</t>
  </si>
  <si>
    <t>Итого по разделу I:</t>
  </si>
  <si>
    <t>II</t>
  </si>
  <si>
    <t>Почтовые и телефонные расходы</t>
  </si>
  <si>
    <t>Абон. плата телефон и интернет</t>
  </si>
  <si>
    <t>Оплата сотовых телефонов</t>
  </si>
  <si>
    <t>Итого по разделу II</t>
  </si>
  <si>
    <t>III</t>
  </si>
  <si>
    <t>Оргтехника</t>
  </si>
  <si>
    <t>Ремонт и содержание оргтехники</t>
  </si>
  <si>
    <t>Итого по разделу III</t>
  </si>
  <si>
    <t>IV</t>
  </si>
  <si>
    <t>Содержание и эксплуатация помещения</t>
  </si>
  <si>
    <t>Итого по разделу IV</t>
  </si>
  <si>
    <t>V</t>
  </si>
  <si>
    <t>Расходы на канцтовары</t>
  </si>
  <si>
    <t>VI</t>
  </si>
  <si>
    <t>VII</t>
  </si>
  <si>
    <t>Оплата банковских услуг, представительские расходы</t>
  </si>
  <si>
    <t>VIII</t>
  </si>
  <si>
    <t>Нематериальные активы</t>
  </si>
  <si>
    <t>Итого по разделу VIII</t>
  </si>
  <si>
    <t>IX</t>
  </si>
  <si>
    <t>Прочие расходы: хозинвентарь, рем.работы и т.д.</t>
  </si>
  <si>
    <t>X</t>
  </si>
  <si>
    <t>Услуги сторонних организаций</t>
  </si>
  <si>
    <t>Лифтовое обслуживание</t>
  </si>
  <si>
    <t>Освидетельствование и страхование лифтов</t>
  </si>
  <si>
    <t>Вывоз мусора</t>
  </si>
  <si>
    <t>Итого по разделу X</t>
  </si>
  <si>
    <t>Всего затрат на месяц</t>
  </si>
  <si>
    <t>Общая площадь квартир</t>
  </si>
  <si>
    <t>а</t>
  </si>
  <si>
    <t>Корпус 1</t>
  </si>
  <si>
    <t>м2</t>
  </si>
  <si>
    <t>б</t>
  </si>
  <si>
    <t>Итого</t>
  </si>
  <si>
    <t xml:space="preserve">Услуги по обслуживанию программ </t>
  </si>
  <si>
    <t>Корпус 2</t>
  </si>
  <si>
    <t>Приобретение оргтехники и кассового аппарата - списание за 36 мес.</t>
  </si>
  <si>
    <t>Расходы на содержание служебного а/транспорта</t>
  </si>
  <si>
    <t>Расчет стоимости текущего содержания за 1 месяц</t>
  </si>
  <si>
    <t>Диспетчеризация лифтов</t>
  </si>
  <si>
    <t>ЕСН, НС и ПЗ (страховые взносы)</t>
  </si>
  <si>
    <t>в месяц</t>
  </si>
  <si>
    <t>за 1 м.кв.</t>
  </si>
  <si>
    <t>43000 в год</t>
  </si>
  <si>
    <t xml:space="preserve">Очистка и вывоз снега </t>
  </si>
  <si>
    <t>50000 в год</t>
  </si>
  <si>
    <t xml:space="preserve">Арендная плата </t>
  </si>
  <si>
    <t>66815 за        3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</si>
</sst>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&lt;=9999999]###\-####;\(###\)\ ###\-####"/>
    <numFmt numFmtId="165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4" xfId="0" applyFont="1" applyBorder="1" applyAlignment="1">
      <alignment horizontal="center"/>
    </xf>
    <xf numFmtId="0" fontId="5" fillId="0" borderId="7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5" fillId="0" borderId="8" xfId="0" applyFont="1" applyBorder="1"/>
    <xf numFmtId="0" fontId="5" fillId="0" borderId="1" xfId="0" applyFont="1" applyBorder="1"/>
    <xf numFmtId="43" fontId="5" fillId="0" borderId="1" xfId="1" applyFont="1" applyBorder="1" applyAlignment="1">
      <alignment horizontal="right"/>
    </xf>
    <xf numFmtId="43" fontId="5" fillId="0" borderId="8" xfId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right"/>
    </xf>
    <xf numFmtId="43" fontId="5" fillId="0" borderId="13" xfId="1" applyFont="1" applyBorder="1" applyAlignment="1">
      <alignment horizontal="right"/>
    </xf>
    <xf numFmtId="43" fontId="4" fillId="0" borderId="12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0" fontId="4" fillId="0" borderId="7" xfId="0" applyFont="1" applyBorder="1"/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3" fontId="7" fillId="0" borderId="14" xfId="1" applyFont="1" applyBorder="1" applyAlignment="1">
      <alignment horizontal="right"/>
    </xf>
    <xf numFmtId="43" fontId="5" fillId="0" borderId="14" xfId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43" fontId="5" fillId="0" borderId="11" xfId="1" applyFont="1" applyBorder="1" applyAlignment="1">
      <alignment horizontal="right"/>
    </xf>
    <xf numFmtId="43" fontId="5" fillId="0" borderId="12" xfId="1" applyFont="1" applyBorder="1" applyAlignment="1">
      <alignment horizontal="right"/>
    </xf>
    <xf numFmtId="2" fontId="5" fillId="0" borderId="12" xfId="0" applyNumberFormat="1" applyFont="1" applyBorder="1"/>
    <xf numFmtId="43" fontId="5" fillId="0" borderId="16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5" fillId="0" borderId="17" xfId="1" applyFont="1" applyBorder="1" applyAlignment="1">
      <alignment horizontal="right"/>
    </xf>
    <xf numFmtId="0" fontId="4" fillId="0" borderId="18" xfId="0" applyFont="1" applyBorder="1"/>
    <xf numFmtId="0" fontId="4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0" borderId="8" xfId="0" applyBorder="1"/>
    <xf numFmtId="43" fontId="5" fillId="0" borderId="22" xfId="1" applyFont="1" applyBorder="1" applyAlignment="1">
      <alignment horizontal="right"/>
    </xf>
    <xf numFmtId="43" fontId="5" fillId="0" borderId="23" xfId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43" fontId="8" fillId="0" borderId="23" xfId="1" applyFont="1" applyBorder="1" applyAlignment="1">
      <alignment horizontal="right"/>
    </xf>
    <xf numFmtId="43" fontId="8" fillId="0" borderId="22" xfId="1" applyFont="1" applyBorder="1" applyAlignment="1">
      <alignment horizontal="right"/>
    </xf>
    <xf numFmtId="43" fontId="8" fillId="0" borderId="17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10" fillId="0" borderId="1" xfId="1" applyFont="1" applyBorder="1" applyAlignment="1">
      <alignment horizontal="right"/>
    </xf>
    <xf numFmtId="43" fontId="9" fillId="0" borderId="8" xfId="1" applyFont="1" applyBorder="1" applyAlignment="1">
      <alignment horizontal="right"/>
    </xf>
    <xf numFmtId="43" fontId="10" fillId="0" borderId="2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11" fillId="0" borderId="14" xfId="1" applyFont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164" fontId="0" fillId="0" borderId="0" xfId="0" applyNumberFormat="1"/>
    <xf numFmtId="0" fontId="0" fillId="0" borderId="0" xfId="0" applyNumberForma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5" fillId="0" borderId="8" xfId="1" applyNumberFormat="1" applyFont="1" applyBorder="1" applyAlignment="1"/>
    <xf numFmtId="165" fontId="5" fillId="0" borderId="13" xfId="1" applyNumberFormat="1" applyFont="1" applyBorder="1" applyAlignment="1"/>
    <xf numFmtId="10" fontId="0" fillId="0" borderId="0" xfId="0" applyNumberFormat="1"/>
    <xf numFmtId="165" fontId="8" fillId="2" borderId="13" xfId="1" applyNumberFormat="1" applyFont="1" applyFill="1" applyBorder="1" applyAlignment="1"/>
    <xf numFmtId="43" fontId="5" fillId="2" borderId="1" xfId="1" applyFont="1" applyFill="1" applyBorder="1" applyAlignment="1">
      <alignment horizontal="right"/>
    </xf>
    <xf numFmtId="43" fontId="8" fillId="2" borderId="17" xfId="1" applyFont="1" applyFill="1" applyBorder="1" applyAlignment="1">
      <alignment horizontal="right"/>
    </xf>
    <xf numFmtId="2" fontId="8" fillId="2" borderId="8" xfId="1" applyNumberFormat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horizontal="right"/>
    </xf>
    <xf numFmtId="43" fontId="8" fillId="3" borderId="23" xfId="1" applyFont="1" applyFill="1" applyBorder="1" applyAlignment="1">
      <alignment horizontal="right"/>
    </xf>
    <xf numFmtId="2" fontId="8" fillId="3" borderId="8" xfId="1" applyNumberFormat="1" applyFont="1" applyFill="1" applyBorder="1" applyAlignment="1">
      <alignment horizontal="right" vertical="center"/>
    </xf>
    <xf numFmtId="43" fontId="5" fillId="3" borderId="12" xfId="1" applyFont="1" applyFill="1" applyBorder="1" applyAlignment="1">
      <alignment horizontal="right"/>
    </xf>
    <xf numFmtId="43" fontId="8" fillId="3" borderId="1" xfId="1" applyFont="1" applyFill="1" applyBorder="1" applyAlignment="1">
      <alignment horizontal="right"/>
    </xf>
    <xf numFmtId="2" fontId="8" fillId="3" borderId="15" xfId="0" applyNumberFormat="1" applyFont="1" applyFill="1" applyBorder="1" applyAlignment="1">
      <alignment horizontal="right" vertical="center"/>
    </xf>
    <xf numFmtId="165" fontId="8" fillId="3" borderId="13" xfId="1" applyNumberFormat="1" applyFont="1" applyFill="1" applyBorder="1" applyAlignment="1"/>
    <xf numFmtId="43" fontId="10" fillId="3" borderId="2" xfId="1" applyFont="1" applyFill="1" applyBorder="1" applyAlignment="1">
      <alignment horizontal="right"/>
    </xf>
    <xf numFmtId="43" fontId="4" fillId="2" borderId="10" xfId="1" applyFont="1" applyFill="1" applyBorder="1" applyAlignment="1">
      <alignment horizontal="right"/>
    </xf>
    <xf numFmtId="0" fontId="5" fillId="4" borderId="7" xfId="0" applyFont="1" applyFill="1" applyBorder="1"/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/>
    <xf numFmtId="43" fontId="13" fillId="4" borderId="1" xfId="1" applyFont="1" applyFill="1" applyBorder="1" applyAlignment="1">
      <alignment horizontal="right"/>
    </xf>
    <xf numFmtId="43" fontId="1" fillId="4" borderId="8" xfId="1" applyFont="1" applyFill="1" applyBorder="1" applyAlignment="1">
      <alignment horizontal="right"/>
    </xf>
    <xf numFmtId="43" fontId="13" fillId="4" borderId="2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3" fontId="8" fillId="0" borderId="17" xfId="1" applyFont="1" applyBorder="1" applyAlignment="1">
      <alignment horizontal="center" wrapText="1"/>
    </xf>
    <xf numFmtId="43" fontId="4" fillId="0" borderId="10" xfId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activeCell="G18" sqref="G18"/>
    </sheetView>
  </sheetViews>
  <sheetFormatPr defaultRowHeight="15"/>
  <cols>
    <col min="1" max="1" width="3" customWidth="1"/>
    <col min="2" max="2" width="47.28515625" customWidth="1"/>
    <col min="3" max="3" width="5.85546875" customWidth="1"/>
    <col min="4" max="4" width="13.28515625" customWidth="1"/>
    <col min="5" max="5" width="8.85546875" customWidth="1"/>
    <col min="6" max="6" width="8.7109375" customWidth="1"/>
  </cols>
  <sheetData>
    <row r="1" spans="1:6">
      <c r="A1" s="79" t="s">
        <v>55</v>
      </c>
      <c r="B1" s="79"/>
      <c r="C1" s="79"/>
      <c r="D1" s="79"/>
      <c r="E1" s="79"/>
      <c r="F1" s="79"/>
    </row>
    <row r="2" spans="1:6" ht="6" customHeight="1" thickBot="1"/>
    <row r="3" spans="1:6" ht="12" customHeight="1" thickBot="1">
      <c r="A3" s="56" t="s">
        <v>0</v>
      </c>
      <c r="B3" s="1" t="s">
        <v>1</v>
      </c>
      <c r="C3" s="54" t="s">
        <v>2</v>
      </c>
      <c r="D3" s="54" t="s">
        <v>58</v>
      </c>
      <c r="E3" s="55" t="s">
        <v>3</v>
      </c>
      <c r="F3" s="55" t="s">
        <v>59</v>
      </c>
    </row>
    <row r="4" spans="1:6" ht="12.75" customHeight="1">
      <c r="A4" s="31" t="s">
        <v>4</v>
      </c>
      <c r="B4" s="32" t="s">
        <v>5</v>
      </c>
      <c r="C4" s="33"/>
      <c r="D4" s="34"/>
      <c r="E4" s="35"/>
      <c r="F4" s="36"/>
    </row>
    <row r="5" spans="1:6" ht="12.75" customHeight="1">
      <c r="A5" s="2"/>
      <c r="B5" s="3" t="s">
        <v>6</v>
      </c>
      <c r="C5" s="4"/>
      <c r="D5" s="5"/>
      <c r="E5" s="27"/>
      <c r="F5" s="6"/>
    </row>
    <row r="6" spans="1:6" ht="12.75" customHeight="1">
      <c r="A6" s="2">
        <v>1</v>
      </c>
      <c r="B6" s="7" t="s">
        <v>7</v>
      </c>
      <c r="C6" s="4" t="s">
        <v>8</v>
      </c>
      <c r="D6" s="8">
        <v>75000</v>
      </c>
      <c r="E6" s="26"/>
      <c r="F6" s="9"/>
    </row>
    <row r="7" spans="1:6" ht="12.75" customHeight="1">
      <c r="A7" s="2">
        <v>2</v>
      </c>
      <c r="B7" s="7" t="s">
        <v>9</v>
      </c>
      <c r="C7" s="4" t="s">
        <v>8</v>
      </c>
      <c r="D7" s="8">
        <f>D6*14.94%</f>
        <v>11205</v>
      </c>
      <c r="E7" s="26"/>
      <c r="F7" s="9"/>
    </row>
    <row r="8" spans="1:6" ht="12.75" customHeight="1">
      <c r="A8" s="2">
        <v>3</v>
      </c>
      <c r="B8" s="7" t="s">
        <v>57</v>
      </c>
      <c r="C8" s="4" t="s">
        <v>8</v>
      </c>
      <c r="D8" s="8">
        <f>(D6+D7)*34.2%</f>
        <v>29482.11</v>
      </c>
      <c r="E8" s="26"/>
      <c r="F8" s="9"/>
    </row>
    <row r="9" spans="1:6" ht="12.75" customHeight="1">
      <c r="A9" s="2">
        <v>4</v>
      </c>
      <c r="B9" s="7" t="s">
        <v>11</v>
      </c>
      <c r="C9" s="4" t="s">
        <v>8</v>
      </c>
      <c r="D9" s="8">
        <f>D6*18.09%</f>
        <v>13567.5</v>
      </c>
      <c r="E9" s="26"/>
      <c r="F9" s="9"/>
    </row>
    <row r="10" spans="1:6" ht="12.75" customHeight="1">
      <c r="A10" s="2"/>
      <c r="B10" s="10" t="s">
        <v>12</v>
      </c>
      <c r="C10" s="11" t="s">
        <v>8</v>
      </c>
      <c r="D10" s="12">
        <f>SUM(D6:D9)</f>
        <v>129254.61</v>
      </c>
      <c r="E10" s="29"/>
      <c r="F10" s="70">
        <f>D10/6659.9</f>
        <v>19.407890508866501</v>
      </c>
    </row>
    <row r="11" spans="1:6" ht="7.5" customHeight="1">
      <c r="A11" s="2"/>
      <c r="B11" s="7"/>
      <c r="C11" s="4"/>
      <c r="D11" s="8"/>
      <c r="E11" s="26"/>
      <c r="F11" s="57"/>
    </row>
    <row r="12" spans="1:6" ht="12.75" customHeight="1">
      <c r="A12" s="2"/>
      <c r="B12" s="3" t="s">
        <v>13</v>
      </c>
      <c r="C12" s="4"/>
      <c r="D12" s="8"/>
      <c r="E12" s="26"/>
      <c r="F12" s="57"/>
    </row>
    <row r="13" spans="1:6" ht="12.75" customHeight="1">
      <c r="A13" s="2">
        <v>1</v>
      </c>
      <c r="B13" s="7" t="s">
        <v>14</v>
      </c>
      <c r="C13" s="4" t="s">
        <v>8</v>
      </c>
      <c r="D13" s="8">
        <v>27000</v>
      </c>
      <c r="E13" s="26"/>
      <c r="F13" s="57"/>
    </row>
    <row r="14" spans="1:6" ht="12.75" customHeight="1">
      <c r="A14" s="2">
        <v>2</v>
      </c>
      <c r="B14" s="7" t="s">
        <v>9</v>
      </c>
      <c r="C14" s="4" t="s">
        <v>8</v>
      </c>
      <c r="D14" s="8">
        <f>D13*14.94%</f>
        <v>4033.8</v>
      </c>
      <c r="E14" s="26"/>
      <c r="F14" s="57"/>
    </row>
    <row r="15" spans="1:6" ht="12.75" customHeight="1">
      <c r="A15" s="2">
        <v>3</v>
      </c>
      <c r="B15" s="7" t="s">
        <v>10</v>
      </c>
      <c r="C15" s="4" t="s">
        <v>8</v>
      </c>
      <c r="D15" s="8">
        <f>(D13+D14)*34.2%</f>
        <v>10613.559600000001</v>
      </c>
      <c r="E15" s="26"/>
      <c r="F15" s="57"/>
    </row>
    <row r="16" spans="1:6" ht="12.75" customHeight="1">
      <c r="A16" s="2">
        <v>4</v>
      </c>
      <c r="B16" s="7" t="s">
        <v>11</v>
      </c>
      <c r="C16" s="4" t="s">
        <v>8</v>
      </c>
      <c r="D16" s="8">
        <f>D13*18.09%</f>
        <v>4884.3</v>
      </c>
      <c r="E16" s="28"/>
      <c r="F16" s="58"/>
    </row>
    <row r="17" spans="1:6" ht="12.75" customHeight="1" thickBot="1">
      <c r="A17" s="2"/>
      <c r="B17" s="10" t="s">
        <v>12</v>
      </c>
      <c r="C17" s="11" t="s">
        <v>8</v>
      </c>
      <c r="D17" s="14">
        <f>SUM(D13:D16)</f>
        <v>46531.659599999999</v>
      </c>
      <c r="E17" s="29"/>
      <c r="F17" s="60">
        <f>D17/5582</f>
        <v>8.3360192762450733</v>
      </c>
    </row>
    <row r="18" spans="1:6" ht="12.75" customHeight="1" thickBot="1">
      <c r="A18" s="2"/>
      <c r="B18" s="10" t="s">
        <v>15</v>
      </c>
      <c r="C18" s="11" t="s">
        <v>8</v>
      </c>
      <c r="D18" s="45">
        <f>SUM(D10,D17)</f>
        <v>175786.2696</v>
      </c>
      <c r="E18" s="46"/>
      <c r="F18" s="47">
        <f>F10+F17</f>
        <v>27.743909785111576</v>
      </c>
    </row>
    <row r="19" spans="1:6" ht="8.25" customHeight="1">
      <c r="A19" s="2"/>
      <c r="B19" s="7"/>
      <c r="C19" s="4"/>
      <c r="D19" s="8"/>
      <c r="E19" s="38"/>
      <c r="F19" s="15"/>
    </row>
    <row r="20" spans="1:6" ht="12.75" customHeight="1">
      <c r="A20" s="16" t="s">
        <v>16</v>
      </c>
      <c r="B20" s="10" t="s">
        <v>17</v>
      </c>
      <c r="C20" s="4"/>
      <c r="D20" s="8"/>
      <c r="E20" s="30"/>
      <c r="F20" s="9"/>
    </row>
    <row r="21" spans="1:6" ht="12.75" customHeight="1">
      <c r="A21" s="2">
        <v>1</v>
      </c>
      <c r="B21" s="7" t="s">
        <v>18</v>
      </c>
      <c r="C21" s="4" t="s">
        <v>8</v>
      </c>
      <c r="D21" s="8">
        <v>4200</v>
      </c>
      <c r="E21" s="30"/>
      <c r="F21" s="9"/>
    </row>
    <row r="22" spans="1:6" ht="12.75" customHeight="1" thickBot="1">
      <c r="A22" s="2">
        <v>2</v>
      </c>
      <c r="B22" s="7" t="s">
        <v>19</v>
      </c>
      <c r="C22" s="4" t="s">
        <v>8</v>
      </c>
      <c r="D22" s="8">
        <v>500</v>
      </c>
      <c r="E22" s="39"/>
      <c r="F22" s="13"/>
    </row>
    <row r="23" spans="1:6" ht="12.75" customHeight="1" thickBot="1">
      <c r="A23" s="2"/>
      <c r="B23" s="10" t="s">
        <v>20</v>
      </c>
      <c r="C23" s="11" t="s">
        <v>8</v>
      </c>
      <c r="D23" s="45">
        <f>SUM(D21:D22)</f>
        <v>4700</v>
      </c>
      <c r="E23" s="46"/>
      <c r="F23" s="71">
        <f>D23/6659.9</f>
        <v>0.70571630204657732</v>
      </c>
    </row>
    <row r="24" spans="1:6" ht="6.75" customHeight="1">
      <c r="A24" s="2"/>
      <c r="B24" s="7"/>
      <c r="C24" s="4"/>
      <c r="D24" s="8"/>
      <c r="E24" s="38"/>
      <c r="F24" s="15"/>
    </row>
    <row r="25" spans="1:6" ht="12.75" customHeight="1">
      <c r="A25" s="16" t="s">
        <v>21</v>
      </c>
      <c r="B25" s="10" t="s">
        <v>22</v>
      </c>
      <c r="C25" s="4"/>
      <c r="D25" s="8"/>
      <c r="E25" s="30"/>
      <c r="F25" s="9"/>
    </row>
    <row r="26" spans="1:6" ht="26.25" customHeight="1">
      <c r="A26" s="17">
        <v>1</v>
      </c>
      <c r="B26" s="18" t="s">
        <v>53</v>
      </c>
      <c r="C26" s="4" t="s">
        <v>8</v>
      </c>
      <c r="D26" s="8">
        <v>1856</v>
      </c>
      <c r="E26" s="80" t="s">
        <v>64</v>
      </c>
      <c r="F26" s="37"/>
    </row>
    <row r="27" spans="1:6" ht="12.75" customHeight="1" thickBot="1">
      <c r="A27" s="2">
        <v>2</v>
      </c>
      <c r="B27" s="7" t="s">
        <v>23</v>
      </c>
      <c r="C27" s="4" t="s">
        <v>8</v>
      </c>
      <c r="D27" s="8">
        <v>1000</v>
      </c>
      <c r="E27" s="41"/>
      <c r="F27" s="13"/>
    </row>
    <row r="28" spans="1:6" ht="12.75" customHeight="1" thickBot="1">
      <c r="A28" s="2"/>
      <c r="B28" s="10" t="s">
        <v>24</v>
      </c>
      <c r="C28" s="11" t="s">
        <v>8</v>
      </c>
      <c r="D28" s="45">
        <f>SUM(D26:D27)</f>
        <v>2856</v>
      </c>
      <c r="E28" s="46"/>
      <c r="F28" s="71">
        <f>D28/6659.9</f>
        <v>0.4288352677968138</v>
      </c>
    </row>
    <row r="29" spans="1:6" ht="7.5" customHeight="1">
      <c r="A29" s="2"/>
      <c r="B29" s="7"/>
      <c r="C29" s="4"/>
      <c r="D29" s="8"/>
      <c r="E29" s="42"/>
      <c r="F29" s="15"/>
    </row>
    <row r="30" spans="1:6" ht="12.75" customHeight="1">
      <c r="A30" s="16" t="s">
        <v>25</v>
      </c>
      <c r="B30" s="10" t="s">
        <v>26</v>
      </c>
      <c r="C30" s="4"/>
      <c r="D30" s="8"/>
      <c r="E30" s="43"/>
      <c r="F30" s="9"/>
    </row>
    <row r="31" spans="1:6" ht="12.75" customHeight="1" thickBot="1">
      <c r="A31" s="2">
        <v>1</v>
      </c>
      <c r="B31" s="7" t="s">
        <v>63</v>
      </c>
      <c r="C31" s="4" t="s">
        <v>8</v>
      </c>
      <c r="D31" s="8">
        <v>23850</v>
      </c>
      <c r="E31" s="43"/>
      <c r="F31" s="9"/>
    </row>
    <row r="32" spans="1:6" ht="12.75" customHeight="1" thickBot="1">
      <c r="A32" s="2"/>
      <c r="B32" s="10" t="s">
        <v>27</v>
      </c>
      <c r="C32" s="11" t="s">
        <v>8</v>
      </c>
      <c r="D32" s="45">
        <f>SUM(D31:D31)</f>
        <v>23850</v>
      </c>
      <c r="E32" s="46"/>
      <c r="F32" s="71">
        <f>D32/6659.9</f>
        <v>3.5811348518746531</v>
      </c>
    </row>
    <row r="33" spans="1:6" ht="7.5" customHeight="1" thickBot="1">
      <c r="A33" s="2"/>
      <c r="B33" s="7"/>
      <c r="C33" s="4"/>
      <c r="D33" s="8"/>
      <c r="E33" s="44"/>
      <c r="F33" s="19"/>
    </row>
    <row r="34" spans="1:6" ht="12.75" customHeight="1" thickBot="1">
      <c r="A34" s="16" t="s">
        <v>28</v>
      </c>
      <c r="B34" s="10" t="s">
        <v>29</v>
      </c>
      <c r="C34" s="11" t="s">
        <v>8</v>
      </c>
      <c r="D34" s="45">
        <v>500</v>
      </c>
      <c r="E34" s="46"/>
      <c r="F34" s="71">
        <f>D34/6659.9</f>
        <v>7.5076202345380566E-2</v>
      </c>
    </row>
    <row r="35" spans="1:6" ht="12.75" customHeight="1" thickBot="1">
      <c r="A35" s="2"/>
      <c r="B35" s="7"/>
      <c r="C35" s="4"/>
      <c r="D35" s="48"/>
      <c r="E35" s="49"/>
      <c r="F35" s="50"/>
    </row>
    <row r="36" spans="1:6" ht="12.75" customHeight="1" thickBot="1">
      <c r="A36" s="16" t="s">
        <v>30</v>
      </c>
      <c r="B36" s="10" t="s">
        <v>54</v>
      </c>
      <c r="C36" s="11" t="s">
        <v>8</v>
      </c>
      <c r="D36" s="45">
        <v>3000</v>
      </c>
      <c r="E36" s="46"/>
      <c r="F36" s="71">
        <f>D36/6659.9</f>
        <v>0.4504572140722834</v>
      </c>
    </row>
    <row r="37" spans="1:6" ht="12.75" customHeight="1" thickBot="1">
      <c r="A37" s="2"/>
      <c r="B37" s="7"/>
      <c r="C37" s="4"/>
      <c r="D37" s="48"/>
      <c r="E37" s="49"/>
      <c r="F37" s="50"/>
    </row>
    <row r="38" spans="1:6" ht="12.75" customHeight="1" thickBot="1">
      <c r="A38" s="16" t="s">
        <v>31</v>
      </c>
      <c r="B38" s="10" t="s">
        <v>32</v>
      </c>
      <c r="C38" s="11" t="s">
        <v>8</v>
      </c>
      <c r="D38" s="45">
        <v>500</v>
      </c>
      <c r="E38" s="46"/>
      <c r="F38" s="71">
        <f>D38/6659.9</f>
        <v>7.5076202345380566E-2</v>
      </c>
    </row>
    <row r="39" spans="1:6" ht="12.75" customHeight="1">
      <c r="A39" s="2"/>
      <c r="B39" s="7"/>
      <c r="C39" s="4"/>
      <c r="D39" s="8"/>
      <c r="E39" s="42"/>
      <c r="F39" s="15"/>
    </row>
    <row r="40" spans="1:6" ht="12.75" customHeight="1">
      <c r="A40" s="16" t="s">
        <v>33</v>
      </c>
      <c r="B40" s="10" t="s">
        <v>34</v>
      </c>
      <c r="C40" s="4"/>
      <c r="D40" s="8"/>
      <c r="E40" s="43"/>
      <c r="F40" s="9"/>
    </row>
    <row r="41" spans="1:6" ht="12.75" customHeight="1" thickBot="1">
      <c r="A41" s="2">
        <v>1</v>
      </c>
      <c r="B41" s="7" t="s">
        <v>51</v>
      </c>
      <c r="C41" s="4" t="s">
        <v>8</v>
      </c>
      <c r="D41" s="8">
        <v>6600</v>
      </c>
      <c r="E41" s="41"/>
      <c r="F41" s="13"/>
    </row>
    <row r="42" spans="1:6" ht="12.75" customHeight="1" thickBot="1">
      <c r="A42" s="2"/>
      <c r="B42" s="10" t="s">
        <v>35</v>
      </c>
      <c r="C42" s="11" t="s">
        <v>8</v>
      </c>
      <c r="D42" s="45">
        <f>SUM(D41:D41)</f>
        <v>6600</v>
      </c>
      <c r="E42" s="46"/>
      <c r="F42" s="71">
        <f>D42/6659.9</f>
        <v>0.99100587095902348</v>
      </c>
    </row>
    <row r="43" spans="1:6" ht="12.75" customHeight="1" thickBot="1">
      <c r="A43" s="2"/>
      <c r="B43" s="7"/>
      <c r="C43" s="4"/>
      <c r="D43" s="8"/>
      <c r="E43" s="44"/>
      <c r="F43" s="20"/>
    </row>
    <row r="44" spans="1:6" ht="12.75" customHeight="1" thickBot="1">
      <c r="A44" s="16" t="s">
        <v>36</v>
      </c>
      <c r="B44" s="10" t="s">
        <v>37</v>
      </c>
      <c r="C44" s="11" t="s">
        <v>8</v>
      </c>
      <c r="D44" s="45">
        <v>5000</v>
      </c>
      <c r="E44" s="46"/>
      <c r="F44" s="71">
        <f>D44/6659.9</f>
        <v>0.7507620234538056</v>
      </c>
    </row>
    <row r="45" spans="1:6" ht="12.75" customHeight="1">
      <c r="A45" s="2"/>
      <c r="B45" s="7"/>
      <c r="C45" s="4"/>
      <c r="D45" s="8"/>
      <c r="E45" s="42"/>
      <c r="F45" s="15"/>
    </row>
    <row r="46" spans="1:6" ht="12.75" customHeight="1">
      <c r="A46" s="16" t="s">
        <v>38</v>
      </c>
      <c r="B46" s="10" t="s">
        <v>39</v>
      </c>
      <c r="C46" s="4"/>
      <c r="D46" s="8"/>
      <c r="E46" s="43"/>
      <c r="F46" s="9"/>
    </row>
    <row r="47" spans="1:6" ht="12.75" customHeight="1">
      <c r="A47" s="2">
        <v>1</v>
      </c>
      <c r="B47" s="7" t="s">
        <v>40</v>
      </c>
      <c r="C47" s="4" t="s">
        <v>8</v>
      </c>
      <c r="D47" s="61">
        <v>6515</v>
      </c>
      <c r="E47" s="62"/>
      <c r="F47" s="63">
        <f>D47/D59</f>
        <v>1.1671443926907918</v>
      </c>
    </row>
    <row r="48" spans="1:6" ht="12.75" customHeight="1">
      <c r="A48" s="2">
        <v>2</v>
      </c>
      <c r="B48" s="7" t="s">
        <v>56</v>
      </c>
      <c r="C48" s="4" t="s">
        <v>8</v>
      </c>
      <c r="D48" s="61">
        <v>14000</v>
      </c>
      <c r="E48" s="62"/>
      <c r="F48" s="63">
        <f>D48/D59</f>
        <v>2.5080616266571121</v>
      </c>
    </row>
    <row r="49" spans="1:9" ht="12.75" customHeight="1">
      <c r="A49" s="2">
        <v>3</v>
      </c>
      <c r="B49" s="7" t="s">
        <v>41</v>
      </c>
      <c r="C49" s="4" t="s">
        <v>8</v>
      </c>
      <c r="D49" s="61">
        <v>3585</v>
      </c>
      <c r="E49" s="62" t="s">
        <v>60</v>
      </c>
      <c r="F49" s="63">
        <f>D49/D59</f>
        <v>0.64224292368326763</v>
      </c>
    </row>
    <row r="50" spans="1:9" ht="12.75" customHeight="1">
      <c r="A50" s="2">
        <v>4</v>
      </c>
      <c r="B50" s="7" t="s">
        <v>42</v>
      </c>
      <c r="C50" s="4" t="s">
        <v>8</v>
      </c>
      <c r="D50" s="64">
        <v>15000</v>
      </c>
      <c r="E50" s="65"/>
      <c r="F50" s="66">
        <f>D50/6659.9</f>
        <v>2.2522860703614169</v>
      </c>
    </row>
    <row r="51" spans="1:9" ht="12.75" customHeight="1" thickBot="1">
      <c r="A51" s="2">
        <v>5</v>
      </c>
      <c r="B51" s="7" t="s">
        <v>61</v>
      </c>
      <c r="C51" s="4" t="s">
        <v>8</v>
      </c>
      <c r="D51" s="67">
        <v>4200</v>
      </c>
      <c r="E51" s="68" t="s">
        <v>62</v>
      </c>
      <c r="F51" s="69">
        <f>D51/6659.9</f>
        <v>0.63064009970119672</v>
      </c>
      <c r="I51" s="53"/>
    </row>
    <row r="52" spans="1:9" ht="12.75" customHeight="1" thickBot="1">
      <c r="A52" s="2"/>
      <c r="B52" s="10" t="s">
        <v>43</v>
      </c>
      <c r="C52" s="11" t="s">
        <v>8</v>
      </c>
      <c r="D52" s="45">
        <f>SUM(D47:D51)</f>
        <v>43300</v>
      </c>
      <c r="E52" s="46"/>
      <c r="F52" s="51">
        <f>SUM(F47:F51)</f>
        <v>7.2003751130937861</v>
      </c>
    </row>
    <row r="53" spans="1:9" ht="12.75" customHeight="1" thickBot="1">
      <c r="A53" s="2"/>
      <c r="B53" s="7"/>
      <c r="C53" s="4"/>
      <c r="D53" s="8"/>
      <c r="E53" s="40"/>
      <c r="F53" s="20"/>
    </row>
    <row r="54" spans="1:9" ht="15.75" customHeight="1" thickBot="1">
      <c r="A54" s="73"/>
      <c r="B54" s="75" t="s">
        <v>44</v>
      </c>
      <c r="C54" s="74" t="s">
        <v>8</v>
      </c>
      <c r="D54" s="76">
        <f>SUM(D18,D23,D28,D32,D34,D36,D38,D42,D44,D52)</f>
        <v>266092.2696</v>
      </c>
      <c r="E54" s="77"/>
      <c r="F54" s="78">
        <f>SUM(F18:F44)+F52</f>
        <v>42.002348833099269</v>
      </c>
    </row>
    <row r="55" spans="1:9" ht="12.75" customHeight="1">
      <c r="A55" s="2"/>
      <c r="B55" s="7"/>
      <c r="C55" s="4"/>
      <c r="D55" s="8"/>
      <c r="E55" s="38"/>
      <c r="F55" s="15"/>
    </row>
    <row r="56" spans="1:9" ht="12.75" customHeight="1">
      <c r="A56" s="2"/>
      <c r="B56" s="10" t="s">
        <v>45</v>
      </c>
      <c r="C56" s="4"/>
      <c r="D56" s="8"/>
      <c r="E56" s="30"/>
      <c r="F56" s="9"/>
    </row>
    <row r="57" spans="1:9" ht="12.75" customHeight="1">
      <c r="A57" s="21" t="s">
        <v>46</v>
      </c>
      <c r="B57" s="7" t="s">
        <v>47</v>
      </c>
      <c r="C57" s="4" t="s">
        <v>48</v>
      </c>
      <c r="D57" s="8">
        <v>2124.6</v>
      </c>
      <c r="E57" s="30"/>
      <c r="F57" s="9"/>
    </row>
    <row r="58" spans="1:9" ht="12.75" customHeight="1">
      <c r="A58" s="21" t="s">
        <v>49</v>
      </c>
      <c r="B58" s="7" t="s">
        <v>52</v>
      </c>
      <c r="C58" s="4" t="s">
        <v>48</v>
      </c>
      <c r="D58" s="8">
        <v>3457.4</v>
      </c>
      <c r="E58" s="26"/>
      <c r="F58" s="9"/>
    </row>
    <row r="59" spans="1:9" ht="28.5" customHeight="1" thickBot="1">
      <c r="A59" s="22"/>
      <c r="B59" s="23" t="s">
        <v>50</v>
      </c>
      <c r="C59" s="24" t="s">
        <v>48</v>
      </c>
      <c r="D59" s="72">
        <f>SUM(D57:D58)</f>
        <v>5582</v>
      </c>
      <c r="E59" s="81"/>
      <c r="F59" s="25"/>
    </row>
    <row r="61" spans="1:9">
      <c r="D61" s="59"/>
    </row>
    <row r="62" spans="1:9">
      <c r="D62" s="59"/>
    </row>
    <row r="63" spans="1:9">
      <c r="D63" s="59"/>
    </row>
    <row r="66" spans="2:6">
      <c r="B66" s="53"/>
      <c r="F66" s="52"/>
    </row>
  </sheetData>
  <mergeCells count="1">
    <mergeCell ref="A1:F1"/>
  </mergeCells>
  <pageMargins left="0.70866141732283472" right="0.70866141732283472" top="0.15748031496062992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2012-11-22T05:36:32Z</dcterms:modified>
</cp:coreProperties>
</file>