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76" i="1"/>
  <c r="D69"/>
  <c r="D68"/>
  <c r="D65"/>
  <c r="D63"/>
  <c r="D60"/>
  <c r="D57"/>
  <c r="D48"/>
  <c r="D32"/>
  <c r="D31"/>
  <c r="D28"/>
  <c r="D27"/>
  <c r="D26"/>
  <c r="D25"/>
  <c r="D23" s="1"/>
  <c r="D20"/>
  <c r="D19" s="1"/>
  <c r="D15"/>
  <c r="D13"/>
  <c r="D11"/>
  <c r="D10" l="1"/>
  <c r="D77" s="1"/>
</calcChain>
</file>

<file path=xl/sharedStrings.xml><?xml version="1.0" encoding="utf-8"?>
<sst xmlns="http://schemas.openxmlformats.org/spreadsheetml/2006/main" count="216" uniqueCount="148">
  <si>
    <t xml:space="preserve">ОТЧЕТ </t>
  </si>
  <si>
    <t xml:space="preserve">о   финансово-хозяйственной деятельности </t>
  </si>
  <si>
    <t xml:space="preserve"> по МУП "ЖЭУ № 10"  за 2014 год</t>
  </si>
  <si>
    <t>№ п/п</t>
  </si>
  <si>
    <t>Показатели</t>
  </si>
  <si>
    <t>еденица измерения</t>
  </si>
  <si>
    <t>факт  2014 года</t>
  </si>
  <si>
    <t xml:space="preserve">Натуральные показатели, характеризующие деятельность организации (расшифровать по видам услуг (работ, товаров))          </t>
  </si>
  <si>
    <t>1.1</t>
  </si>
  <si>
    <t>Объем услуг (работ, товаров), всего:</t>
  </si>
  <si>
    <t>1.2</t>
  </si>
  <si>
    <t>управление эксплуатацией жил.фонда  тыс.кв.м.</t>
  </si>
  <si>
    <t>тыс.кв.м.</t>
  </si>
  <si>
    <t xml:space="preserve">Доходы, всего:     </t>
  </si>
  <si>
    <t>тыс.руб.</t>
  </si>
  <si>
    <t>2.1</t>
  </si>
  <si>
    <t>Выручка от реализации услуг (работ, товаров) всего, в т.ч. (расшифровать по видам услуг (работ, товаров)):</t>
  </si>
  <si>
    <t>2.2</t>
  </si>
  <si>
    <t>- управление эксплуатацией жилого фонда (тек.содерж-е)</t>
  </si>
  <si>
    <t>2.3</t>
  </si>
  <si>
    <t>-  платные услуги (работы, товары)</t>
  </si>
  <si>
    <t>2.4</t>
  </si>
  <si>
    <t>-  услуга (работа, товар)  начисление населению капремонта</t>
  </si>
  <si>
    <t>2.5</t>
  </si>
  <si>
    <t xml:space="preserve">Прочие доходы всего,  в т.ч.: (коммун. услуги населению) </t>
  </si>
  <si>
    <t>2.6</t>
  </si>
  <si>
    <t>- начисление населению электроэнергии</t>
  </si>
  <si>
    <t>2.7</t>
  </si>
  <si>
    <t>- начисление населению теплоэнергии и ГВС</t>
  </si>
  <si>
    <t>2.8</t>
  </si>
  <si>
    <t>- начисление населению водоснабжение, водоотвед-е</t>
  </si>
  <si>
    <t>2.9</t>
  </si>
  <si>
    <t>Доход от сдачи в аренду имущества</t>
  </si>
  <si>
    <t>2.10</t>
  </si>
  <si>
    <t>- возмещение эксп.расходов арендаторами</t>
  </si>
  <si>
    <t>2.11</t>
  </si>
  <si>
    <t>- недвижимого</t>
  </si>
  <si>
    <t>2.12</t>
  </si>
  <si>
    <t>- Долевое участие</t>
  </si>
  <si>
    <t xml:space="preserve">Расходы (себестоимость), всего </t>
  </si>
  <si>
    <t>3.1</t>
  </si>
  <si>
    <t>в т.ч. расшифровать по видам  услуг (работ, товаров) (при возможности)</t>
  </si>
  <si>
    <t>3.2</t>
  </si>
  <si>
    <t xml:space="preserve">Оплата труда и начисления на выплаты по оплате труда, всего          </t>
  </si>
  <si>
    <t>3.3</t>
  </si>
  <si>
    <t>- заработная плата</t>
  </si>
  <si>
    <t>3.4</t>
  </si>
  <si>
    <t>- начисления на выплаты по оплате труда (страховые звносы)</t>
  </si>
  <si>
    <t>3.5</t>
  </si>
  <si>
    <t>оплата проезда   в отпуск</t>
  </si>
  <si>
    <t>3.6</t>
  </si>
  <si>
    <t xml:space="preserve">Амортизация ОФ </t>
  </si>
  <si>
    <t>3.7</t>
  </si>
  <si>
    <t>Материалы</t>
  </si>
  <si>
    <t>3.8</t>
  </si>
  <si>
    <t xml:space="preserve">Оплата работ, услуг, в т.ч.       </t>
  </si>
  <si>
    <t>3.9</t>
  </si>
  <si>
    <t>- транспртные услуги (аренда а/транспорта)</t>
  </si>
  <si>
    <t>3.10</t>
  </si>
  <si>
    <t>- вывоз и утилизация мусора</t>
  </si>
  <si>
    <t>3.11</t>
  </si>
  <si>
    <t>-вывоз снега</t>
  </si>
  <si>
    <t>3.12</t>
  </si>
  <si>
    <t>- услуги спецтехники ( самосвал, погрузчик, а/вышка, экскаватор)</t>
  </si>
  <si>
    <t>3.13</t>
  </si>
  <si>
    <t>- аренда механизма "Крот"</t>
  </si>
  <si>
    <t>3.14</t>
  </si>
  <si>
    <t>- услуги АС-машины</t>
  </si>
  <si>
    <t>3.15</t>
  </si>
  <si>
    <t>- услуги по откачке , транспортировке и переработки сточных вод</t>
  </si>
  <si>
    <t>3.16</t>
  </si>
  <si>
    <t>- Аварийное обслуживание</t>
  </si>
  <si>
    <t>3.17</t>
  </si>
  <si>
    <t>- Дератизация и дезинсекция подв-х помещений, 1-х этаж.</t>
  </si>
  <si>
    <t>3.18</t>
  </si>
  <si>
    <t>- услуги связи</t>
  </si>
  <si>
    <t>3.19</t>
  </si>
  <si>
    <t>- коммунальные услуги  МУП  (отопление, водоснабжение)</t>
  </si>
  <si>
    <t>3.20</t>
  </si>
  <si>
    <t>- электроэнергия (коммун. Услуги МУП)</t>
  </si>
  <si>
    <t>3.21</t>
  </si>
  <si>
    <t>- Расчетно-кассовое обслуживание МУП "ГИАЦ"</t>
  </si>
  <si>
    <t>3.22</t>
  </si>
  <si>
    <t>- Информац.-технологич.обслуживание</t>
  </si>
  <si>
    <t>3.23</t>
  </si>
  <si>
    <t>- Общехозяйственные (административные) расходы</t>
  </si>
  <si>
    <t>3.24</t>
  </si>
  <si>
    <t>- прочие работы и услуги (обслуж.ККМ, оргтехники, ТО пожарн.безоп-ти,подписка, аттестация рабочих мест, услуги БТИ, семинары, охранная сигнализ-я, страхование лифта, пломбировка водосч-ка, изготовление аншлага)</t>
  </si>
  <si>
    <t>3.25</t>
  </si>
  <si>
    <t>-содержание домохозяйства (изготовка аншлагов на дома, инф.стендов)</t>
  </si>
  <si>
    <t>3.26</t>
  </si>
  <si>
    <t>-очистка кровли от наледи и снега (Комм.пр-т 8)</t>
  </si>
  <si>
    <t>3.27</t>
  </si>
  <si>
    <t>- космет.рнмонт подъезда Сахалинская 8</t>
  </si>
  <si>
    <t>3.28</t>
  </si>
  <si>
    <t>- космет.рнмонт подъезда Невельского, д. 31</t>
  </si>
  <si>
    <t>3.29</t>
  </si>
  <si>
    <t>- отключение системы водоснабжения</t>
  </si>
  <si>
    <t>3.30</t>
  </si>
  <si>
    <t>- прочие восстановительные работы</t>
  </si>
  <si>
    <t>3.31</t>
  </si>
  <si>
    <t>- работы по установке межэтаж.перекрытий</t>
  </si>
  <si>
    <t>3.32</t>
  </si>
  <si>
    <t>- ремонт кровли</t>
  </si>
  <si>
    <t>3.33</t>
  </si>
  <si>
    <t>- прочие работы и услуги (монтажные работы по лифтам)</t>
  </si>
  <si>
    <t>3.34</t>
  </si>
  <si>
    <t>- прочие работы и услуги (обслуж-е узла учета тепловой энергии)</t>
  </si>
  <si>
    <t>3.35</t>
  </si>
  <si>
    <t>- утечка с теплосистемы</t>
  </si>
  <si>
    <t>3.36</t>
  </si>
  <si>
    <t>Налог по УСН</t>
  </si>
  <si>
    <t>3.37</t>
  </si>
  <si>
    <t>Прочие расходы, в т.ч.: (расшифровать)</t>
  </si>
  <si>
    <t>3.38</t>
  </si>
  <si>
    <t>- коммунальные услуги  населению  ( электроэнергия)</t>
  </si>
  <si>
    <t>3.39</t>
  </si>
  <si>
    <t>- коммунальные услуги  населению  (ОДН электроэнергия)</t>
  </si>
  <si>
    <t>3.40</t>
  </si>
  <si>
    <t>- коммунальные услуги  населению  (теплоэнергия, ГВС)</t>
  </si>
  <si>
    <t>3.41</t>
  </si>
  <si>
    <t>- коммунальные услуги  населению  ( водоснабж-е и водоотведен-е)</t>
  </si>
  <si>
    <t>Прочие доходы, в т.ч. : (расшифровать)</t>
  </si>
  <si>
    <t>4.1</t>
  </si>
  <si>
    <t>- субсидия из бюджета городского округа (ст.78 БК РФ)</t>
  </si>
  <si>
    <t>4.2</t>
  </si>
  <si>
    <t>возмещение по снегу</t>
  </si>
  <si>
    <t>4.3</t>
  </si>
  <si>
    <t>-прочие доходы</t>
  </si>
  <si>
    <t>5.1</t>
  </si>
  <si>
    <t xml:space="preserve">- неустойки (пени)    </t>
  </si>
  <si>
    <t>5.2</t>
  </si>
  <si>
    <t>- госпошлина</t>
  </si>
  <si>
    <t>5.3</t>
  </si>
  <si>
    <t>-налоги (пени)</t>
  </si>
  <si>
    <t>5.4</t>
  </si>
  <si>
    <t>-услуги банка</t>
  </si>
  <si>
    <t>5.5</t>
  </si>
  <si>
    <t>списание не востребованной дебит.задолженности прошлых лет</t>
  </si>
  <si>
    <t>5.6</t>
  </si>
  <si>
    <t>- штрафы</t>
  </si>
  <si>
    <t>5.7</t>
  </si>
  <si>
    <t>-прочие расходы</t>
  </si>
  <si>
    <t>Прибыль (убыток) до налогообложения</t>
  </si>
  <si>
    <t xml:space="preserve">                                      Директор МУП "ЖЭУ № 10"                                             А.Ю. Бубело</t>
  </si>
  <si>
    <t xml:space="preserve">                                    Главный бухгалтер</t>
  </si>
  <si>
    <t>С.А. Крылова</t>
  </si>
  <si>
    <t>Исп. Галимова О.В. Тел. 75-25-14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</si>
</sst>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5" fillId="0" borderId="5" xfId="0" applyNumberFormat="1" applyFont="1" applyBorder="1" applyAlignment="1">
      <alignment vertical="top" wrapText="1"/>
    </xf>
    <xf numFmtId="49" fontId="5" fillId="0" borderId="5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6" fillId="0" borderId="5" xfId="0" applyNumberFormat="1" applyFont="1" applyBorder="1" applyAlignment="1">
      <alignment vertical="top" wrapText="1"/>
    </xf>
    <xf numFmtId="49" fontId="6" fillId="0" borderId="5" xfId="0" applyNumberFormat="1" applyFont="1" applyBorder="1" applyAlignment="1">
      <alignment horizontal="center" vertical="top" wrapText="1"/>
    </xf>
    <xf numFmtId="2" fontId="0" fillId="0" borderId="4" xfId="0" applyNumberForma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49" fontId="8" fillId="0" borderId="5" xfId="0" applyNumberFormat="1" applyFont="1" applyBorder="1" applyAlignment="1">
      <alignment vertical="top" wrapText="1"/>
    </xf>
    <xf numFmtId="49" fontId="8" fillId="0" borderId="4" xfId="0" applyNumberFormat="1" applyFont="1" applyBorder="1"/>
    <xf numFmtId="49" fontId="6" fillId="2" borderId="5" xfId="0" applyNumberFormat="1" applyFont="1" applyFill="1" applyBorder="1" applyAlignment="1">
      <alignment vertical="top" wrapText="1"/>
    </xf>
    <xf numFmtId="49" fontId="8" fillId="2" borderId="5" xfId="0" applyNumberFormat="1" applyFont="1" applyFill="1" applyBorder="1" applyAlignment="1">
      <alignment vertical="top" wrapText="1"/>
    </xf>
    <xf numFmtId="0" fontId="1" fillId="0" borderId="4" xfId="0" applyFont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3"/>
  <sheetViews>
    <sheetView tabSelected="1" workbookViewId="0">
      <selection activeCell="H9" sqref="H9"/>
    </sheetView>
  </sheetViews>
  <sheetFormatPr defaultRowHeight="15"/>
  <cols>
    <col min="1" max="1" width="5.42578125" style="1" customWidth="1"/>
    <col min="2" max="2" width="55.5703125" customWidth="1"/>
    <col min="3" max="3" width="10" style="1" customWidth="1"/>
    <col min="5" max="5" width="11.7109375" customWidth="1"/>
  </cols>
  <sheetData>
    <row r="2" spans="1:5" ht="18.75">
      <c r="B2" s="2" t="s">
        <v>0</v>
      </c>
      <c r="C2" s="2"/>
      <c r="D2" s="2"/>
      <c r="E2" s="2"/>
    </row>
    <row r="3" spans="1:5" ht="15.75">
      <c r="B3" s="3" t="s">
        <v>1</v>
      </c>
      <c r="C3" s="3"/>
      <c r="D3" s="3"/>
      <c r="E3" s="3"/>
    </row>
    <row r="4" spans="1:5" ht="15.75">
      <c r="B4" s="3" t="s">
        <v>2</v>
      </c>
      <c r="C4" s="3"/>
      <c r="D4" s="3"/>
      <c r="E4" s="3"/>
    </row>
    <row r="6" spans="1:5" ht="30" customHeight="1">
      <c r="A6" s="4" t="s">
        <v>3</v>
      </c>
      <c r="B6" s="5" t="s">
        <v>4</v>
      </c>
      <c r="C6" s="6" t="s">
        <v>5</v>
      </c>
      <c r="D6" s="7" t="s">
        <v>6</v>
      </c>
      <c r="E6" s="8"/>
    </row>
    <row r="7" spans="1:5" ht="25.5">
      <c r="A7" s="9">
        <v>1</v>
      </c>
      <c r="B7" s="10" t="s">
        <v>7</v>
      </c>
      <c r="C7" s="11"/>
      <c r="D7" s="12"/>
      <c r="E7" s="12"/>
    </row>
    <row r="8" spans="1:5">
      <c r="A8" s="13" t="s">
        <v>8</v>
      </c>
      <c r="B8" s="14" t="s">
        <v>9</v>
      </c>
      <c r="C8" s="15"/>
      <c r="D8" s="12"/>
      <c r="E8" s="12"/>
    </row>
    <row r="9" spans="1:5">
      <c r="A9" s="13" t="s">
        <v>10</v>
      </c>
      <c r="B9" s="14" t="s">
        <v>11</v>
      </c>
      <c r="C9" s="15" t="s">
        <v>12</v>
      </c>
      <c r="D9" s="16">
        <v>155.63</v>
      </c>
      <c r="E9" s="16"/>
    </row>
    <row r="10" spans="1:5">
      <c r="A10" s="9">
        <v>2</v>
      </c>
      <c r="B10" s="10" t="s">
        <v>13</v>
      </c>
      <c r="C10" s="11" t="s">
        <v>14</v>
      </c>
      <c r="D10" s="17">
        <f>D11+D15+D19+D14</f>
        <v>53079.712999999996</v>
      </c>
      <c r="E10" s="17"/>
    </row>
    <row r="11" spans="1:5" ht="25.5">
      <c r="A11" s="13" t="s">
        <v>15</v>
      </c>
      <c r="B11" s="14" t="s">
        <v>16</v>
      </c>
      <c r="C11" s="15" t="s">
        <v>14</v>
      </c>
      <c r="D11" s="18">
        <f>D12+D13+D22</f>
        <v>31678.173000000003</v>
      </c>
      <c r="E11" s="18"/>
    </row>
    <row r="12" spans="1:5">
      <c r="A12" s="13" t="s">
        <v>17</v>
      </c>
      <c r="B12" s="14" t="s">
        <v>18</v>
      </c>
      <c r="C12" s="15" t="s">
        <v>14</v>
      </c>
      <c r="D12" s="18">
        <v>30023.59</v>
      </c>
      <c r="E12" s="18"/>
    </row>
    <row r="13" spans="1:5">
      <c r="A13" s="13" t="s">
        <v>19</v>
      </c>
      <c r="B13" s="14" t="s">
        <v>20</v>
      </c>
      <c r="C13" s="15" t="s">
        <v>14</v>
      </c>
      <c r="D13" s="19">
        <f>733.1+0.013</f>
        <v>733.11300000000006</v>
      </c>
      <c r="E13" s="19"/>
    </row>
    <row r="14" spans="1:5">
      <c r="A14" s="13" t="s">
        <v>21</v>
      </c>
      <c r="B14" s="14" t="s">
        <v>22</v>
      </c>
      <c r="C14" s="15" t="s">
        <v>14</v>
      </c>
      <c r="D14" s="12">
        <v>239.6</v>
      </c>
      <c r="E14" s="12"/>
    </row>
    <row r="15" spans="1:5">
      <c r="A15" s="13" t="s">
        <v>23</v>
      </c>
      <c r="B15" s="14" t="s">
        <v>24</v>
      </c>
      <c r="C15" s="15" t="s">
        <v>14</v>
      </c>
      <c r="D15" s="20">
        <f>D16+D17+D18</f>
        <v>20155.239999999998</v>
      </c>
      <c r="E15" s="20"/>
    </row>
    <row r="16" spans="1:5">
      <c r="A16" s="13" t="s">
        <v>25</v>
      </c>
      <c r="B16" s="14" t="s">
        <v>26</v>
      </c>
      <c r="C16" s="15" t="s">
        <v>14</v>
      </c>
      <c r="D16" s="21">
        <v>8928.84</v>
      </c>
      <c r="E16" s="22"/>
    </row>
    <row r="17" spans="1:5">
      <c r="A17" s="13" t="s">
        <v>27</v>
      </c>
      <c r="B17" s="14" t="s">
        <v>28</v>
      </c>
      <c r="C17" s="15" t="s">
        <v>14</v>
      </c>
      <c r="D17" s="21">
        <v>9294.32</v>
      </c>
      <c r="E17" s="22"/>
    </row>
    <row r="18" spans="1:5">
      <c r="A18" s="13" t="s">
        <v>29</v>
      </c>
      <c r="B18" s="14" t="s">
        <v>30</v>
      </c>
      <c r="C18" s="15" t="s">
        <v>14</v>
      </c>
      <c r="D18" s="21">
        <v>1932.08</v>
      </c>
      <c r="E18" s="22"/>
    </row>
    <row r="19" spans="1:5">
      <c r="A19" s="13" t="s">
        <v>31</v>
      </c>
      <c r="B19" s="14" t="s">
        <v>32</v>
      </c>
      <c r="C19" s="15" t="s">
        <v>14</v>
      </c>
      <c r="D19" s="20">
        <f>D20+D21</f>
        <v>1006.7</v>
      </c>
      <c r="E19" s="20"/>
    </row>
    <row r="20" spans="1:5">
      <c r="A20" s="13" t="s">
        <v>33</v>
      </c>
      <c r="B20" s="14" t="s">
        <v>34</v>
      </c>
      <c r="C20" s="15" t="s">
        <v>14</v>
      </c>
      <c r="D20" s="18">
        <f>457.66</f>
        <v>457.66</v>
      </c>
      <c r="E20" s="18"/>
    </row>
    <row r="21" spans="1:5">
      <c r="A21" s="13" t="s">
        <v>35</v>
      </c>
      <c r="B21" s="14" t="s">
        <v>36</v>
      </c>
      <c r="C21" s="15" t="s">
        <v>14</v>
      </c>
      <c r="D21" s="18">
        <v>549.04</v>
      </c>
      <c r="E21" s="18"/>
    </row>
    <row r="22" spans="1:5">
      <c r="A22" s="13" t="s">
        <v>37</v>
      </c>
      <c r="B22" s="14" t="s">
        <v>38</v>
      </c>
      <c r="C22" s="15" t="s">
        <v>14</v>
      </c>
      <c r="D22" s="21">
        <v>921.47</v>
      </c>
      <c r="E22" s="22"/>
    </row>
    <row r="23" spans="1:5">
      <c r="A23" s="9">
        <v>3</v>
      </c>
      <c r="B23" s="10" t="s">
        <v>39</v>
      </c>
      <c r="C23" s="11" t="s">
        <v>14</v>
      </c>
      <c r="D23" s="17">
        <f>D25+D28+D29+D30+D31+D58+D59+D60</f>
        <v>65642.089380000019</v>
      </c>
      <c r="E23" s="17"/>
    </row>
    <row r="24" spans="1:5" ht="17.25" customHeight="1">
      <c r="A24" s="13" t="s">
        <v>40</v>
      </c>
      <c r="B24" s="10" t="s">
        <v>41</v>
      </c>
      <c r="C24" s="15" t="s">
        <v>14</v>
      </c>
      <c r="D24" s="12"/>
      <c r="E24" s="12"/>
    </row>
    <row r="25" spans="1:5" ht="27">
      <c r="A25" s="13" t="s">
        <v>42</v>
      </c>
      <c r="B25" s="23" t="s">
        <v>43</v>
      </c>
      <c r="C25" s="15" t="s">
        <v>14</v>
      </c>
      <c r="D25" s="17">
        <f>D26+D27</f>
        <v>19674.559379999999</v>
      </c>
      <c r="E25" s="17"/>
    </row>
    <row r="26" spans="1:5">
      <c r="A26" s="13" t="s">
        <v>44</v>
      </c>
      <c r="B26" s="14" t="s">
        <v>45</v>
      </c>
      <c r="C26" s="15" t="s">
        <v>14</v>
      </c>
      <c r="D26" s="18">
        <f>9601.17+6767.02</f>
        <v>16368.19</v>
      </c>
      <c r="E26" s="18"/>
    </row>
    <row r="27" spans="1:5">
      <c r="A27" s="13" t="s">
        <v>46</v>
      </c>
      <c r="B27" s="14" t="s">
        <v>47</v>
      </c>
      <c r="C27" s="15" t="s">
        <v>14</v>
      </c>
      <c r="D27" s="18">
        <f>D26*20.2/100-0.002-0.003</f>
        <v>3306.3693800000001</v>
      </c>
      <c r="E27" s="18"/>
    </row>
    <row r="28" spans="1:5">
      <c r="A28" s="13" t="s">
        <v>48</v>
      </c>
      <c r="B28" s="14" t="s">
        <v>49</v>
      </c>
      <c r="C28" s="15" t="s">
        <v>14</v>
      </c>
      <c r="D28" s="21">
        <f>23.97+58.58</f>
        <v>82.55</v>
      </c>
      <c r="E28" s="22"/>
    </row>
    <row r="29" spans="1:5">
      <c r="A29" s="13" t="s">
        <v>50</v>
      </c>
      <c r="B29" s="24" t="s">
        <v>51</v>
      </c>
      <c r="C29" s="15" t="s">
        <v>14</v>
      </c>
      <c r="D29" s="17">
        <v>363.07</v>
      </c>
      <c r="E29" s="17"/>
    </row>
    <row r="30" spans="1:5">
      <c r="A30" s="13" t="s">
        <v>52</v>
      </c>
      <c r="B30" s="23" t="s">
        <v>53</v>
      </c>
      <c r="C30" s="15" t="s">
        <v>14</v>
      </c>
      <c r="D30" s="17">
        <v>1762.54</v>
      </c>
      <c r="E30" s="17"/>
    </row>
    <row r="31" spans="1:5">
      <c r="A31" s="13" t="s">
        <v>54</v>
      </c>
      <c r="B31" s="23" t="s">
        <v>55</v>
      </c>
      <c r="C31" s="15" t="s">
        <v>14</v>
      </c>
      <c r="D31" s="17">
        <f>D32+D33+D34+D35+D36+D37+D38+D39+D40+D41+D42+D43+D44+D45+D46+D47+D48+D49+D50+D51+D52+D53+D54+D55+D56+D57</f>
        <v>20346.05000000001</v>
      </c>
      <c r="E31" s="17"/>
    </row>
    <row r="32" spans="1:5">
      <c r="A32" s="13" t="s">
        <v>56</v>
      </c>
      <c r="B32" s="14" t="s">
        <v>57</v>
      </c>
      <c r="C32" s="15" t="s">
        <v>14</v>
      </c>
      <c r="D32" s="18">
        <f>593.4+71.4</f>
        <v>664.8</v>
      </c>
      <c r="E32" s="18"/>
    </row>
    <row r="33" spans="1:5">
      <c r="A33" s="13" t="s">
        <v>58</v>
      </c>
      <c r="B33" s="14" t="s">
        <v>59</v>
      </c>
      <c r="C33" s="15" t="s">
        <v>14</v>
      </c>
      <c r="D33" s="21">
        <v>9479.4699999999993</v>
      </c>
      <c r="E33" s="22"/>
    </row>
    <row r="34" spans="1:5">
      <c r="A34" s="13" t="s">
        <v>60</v>
      </c>
      <c r="B34" s="14" t="s">
        <v>61</v>
      </c>
      <c r="C34" s="15" t="s">
        <v>14</v>
      </c>
      <c r="D34" s="21">
        <v>595.95000000000005</v>
      </c>
      <c r="E34" s="22"/>
    </row>
    <row r="35" spans="1:5" ht="18" customHeight="1">
      <c r="A35" s="13" t="s">
        <v>62</v>
      </c>
      <c r="B35" s="14" t="s">
        <v>63</v>
      </c>
      <c r="C35" s="15" t="s">
        <v>14</v>
      </c>
      <c r="D35" s="21">
        <v>5329.15</v>
      </c>
      <c r="E35" s="22"/>
    </row>
    <row r="36" spans="1:5" ht="13.5" customHeight="1">
      <c r="A36" s="13" t="s">
        <v>64</v>
      </c>
      <c r="B36" s="14" t="s">
        <v>65</v>
      </c>
      <c r="C36" s="15" t="s">
        <v>14</v>
      </c>
      <c r="D36" s="21">
        <v>56.94</v>
      </c>
      <c r="E36" s="22"/>
    </row>
    <row r="37" spans="1:5">
      <c r="A37" s="13" t="s">
        <v>66</v>
      </c>
      <c r="B37" s="14" t="s">
        <v>67</v>
      </c>
      <c r="C37" s="15" t="s">
        <v>14</v>
      </c>
      <c r="D37" s="21">
        <v>287.95999999999998</v>
      </c>
      <c r="E37" s="22"/>
    </row>
    <row r="38" spans="1:5">
      <c r="A38" s="13" t="s">
        <v>68</v>
      </c>
      <c r="B38" s="14" t="s">
        <v>69</v>
      </c>
      <c r="C38" s="15" t="s">
        <v>14</v>
      </c>
      <c r="D38" s="21">
        <v>252.8</v>
      </c>
      <c r="E38" s="22"/>
    </row>
    <row r="39" spans="1:5">
      <c r="A39" s="13" t="s">
        <v>70</v>
      </c>
      <c r="B39" s="14" t="s">
        <v>71</v>
      </c>
      <c r="C39" s="15" t="s">
        <v>14</v>
      </c>
      <c r="D39" s="21">
        <v>926.46</v>
      </c>
      <c r="E39" s="22"/>
    </row>
    <row r="40" spans="1:5">
      <c r="A40" s="13" t="s">
        <v>72</v>
      </c>
      <c r="B40" s="14" t="s">
        <v>73</v>
      </c>
      <c r="C40" s="15" t="s">
        <v>14</v>
      </c>
      <c r="D40" s="21">
        <v>79.22</v>
      </c>
      <c r="E40" s="22"/>
    </row>
    <row r="41" spans="1:5">
      <c r="A41" s="13" t="s">
        <v>74</v>
      </c>
      <c r="B41" s="14" t="s">
        <v>75</v>
      </c>
      <c r="C41" s="15" t="s">
        <v>14</v>
      </c>
      <c r="D41" s="18">
        <v>111.79</v>
      </c>
      <c r="E41" s="18"/>
    </row>
    <row r="42" spans="1:5" ht="18.75" customHeight="1">
      <c r="A42" s="13" t="s">
        <v>76</v>
      </c>
      <c r="B42" s="14" t="s">
        <v>77</v>
      </c>
      <c r="C42" s="15" t="s">
        <v>14</v>
      </c>
      <c r="D42" s="18">
        <v>122.9</v>
      </c>
      <c r="E42" s="18"/>
    </row>
    <row r="43" spans="1:5">
      <c r="A43" s="13" t="s">
        <v>78</v>
      </c>
      <c r="B43" s="14" t="s">
        <v>79</v>
      </c>
      <c r="C43" s="15" t="s">
        <v>14</v>
      </c>
      <c r="D43" s="18">
        <v>477.5</v>
      </c>
      <c r="E43" s="18"/>
    </row>
    <row r="44" spans="1:5">
      <c r="A44" s="13" t="s">
        <v>80</v>
      </c>
      <c r="B44" s="14" t="s">
        <v>81</v>
      </c>
      <c r="C44" s="15" t="s">
        <v>14</v>
      </c>
      <c r="D44" s="18">
        <v>593.36</v>
      </c>
      <c r="E44" s="18"/>
    </row>
    <row r="45" spans="1:5">
      <c r="A45" s="13" t="s">
        <v>82</v>
      </c>
      <c r="B45" s="14" t="s">
        <v>83</v>
      </c>
      <c r="C45" s="15" t="s">
        <v>14</v>
      </c>
      <c r="D45" s="21">
        <v>289.25</v>
      </c>
      <c r="E45" s="22"/>
    </row>
    <row r="46" spans="1:5">
      <c r="A46" s="13" t="s">
        <v>84</v>
      </c>
      <c r="B46" s="14" t="s">
        <v>85</v>
      </c>
      <c r="C46" s="15" t="s">
        <v>14</v>
      </c>
      <c r="D46" s="21">
        <v>142.24</v>
      </c>
      <c r="E46" s="22"/>
    </row>
    <row r="47" spans="1:5" ht="51">
      <c r="A47" s="13" t="s">
        <v>86</v>
      </c>
      <c r="B47" s="14" t="s">
        <v>87</v>
      </c>
      <c r="C47" s="15" t="s">
        <v>14</v>
      </c>
      <c r="D47" s="18">
        <v>321.08</v>
      </c>
      <c r="E47" s="18"/>
    </row>
    <row r="48" spans="1:5" ht="17.25" customHeight="1">
      <c r="A48" s="13" t="s">
        <v>88</v>
      </c>
      <c r="B48" s="14" t="s">
        <v>89</v>
      </c>
      <c r="C48" s="15" t="s">
        <v>14</v>
      </c>
      <c r="D48" s="21">
        <f>14.55+1.2</f>
        <v>15.75</v>
      </c>
      <c r="E48" s="22"/>
    </row>
    <row r="49" spans="1:5" ht="15" customHeight="1">
      <c r="A49" s="13" t="s">
        <v>90</v>
      </c>
      <c r="B49" s="14" t="s">
        <v>91</v>
      </c>
      <c r="C49" s="15" t="s">
        <v>14</v>
      </c>
      <c r="D49" s="21">
        <v>6</v>
      </c>
      <c r="E49" s="22"/>
    </row>
    <row r="50" spans="1:5">
      <c r="A50" s="13" t="s">
        <v>92</v>
      </c>
      <c r="B50" s="14" t="s">
        <v>93</v>
      </c>
      <c r="C50" s="15" t="s">
        <v>14</v>
      </c>
      <c r="D50" s="21">
        <v>55.18</v>
      </c>
      <c r="E50" s="22"/>
    </row>
    <row r="51" spans="1:5">
      <c r="A51" s="13" t="s">
        <v>94</v>
      </c>
      <c r="B51" s="14" t="s">
        <v>95</v>
      </c>
      <c r="C51" s="15" t="s">
        <v>14</v>
      </c>
      <c r="D51" s="21">
        <v>55.08</v>
      </c>
      <c r="E51" s="22"/>
    </row>
    <row r="52" spans="1:5">
      <c r="A52" s="13" t="s">
        <v>96</v>
      </c>
      <c r="B52" s="14" t="s">
        <v>97</v>
      </c>
      <c r="C52" s="15" t="s">
        <v>14</v>
      </c>
      <c r="D52" s="21">
        <v>12.36</v>
      </c>
      <c r="E52" s="22"/>
    </row>
    <row r="53" spans="1:5">
      <c r="A53" s="13" t="s">
        <v>98</v>
      </c>
      <c r="B53" s="25" t="s">
        <v>99</v>
      </c>
      <c r="C53" s="15" t="s">
        <v>14</v>
      </c>
      <c r="D53" s="21">
        <v>1.81</v>
      </c>
      <c r="E53" s="22"/>
    </row>
    <row r="54" spans="1:5">
      <c r="A54" s="13" t="s">
        <v>100</v>
      </c>
      <c r="B54" s="14" t="s">
        <v>101</v>
      </c>
      <c r="C54" s="15" t="s">
        <v>14</v>
      </c>
      <c r="D54" s="21">
        <v>70.739999999999995</v>
      </c>
      <c r="E54" s="22"/>
    </row>
    <row r="55" spans="1:5">
      <c r="A55" s="13" t="s">
        <v>102</v>
      </c>
      <c r="B55" s="14" t="s">
        <v>103</v>
      </c>
      <c r="C55" s="15" t="s">
        <v>14</v>
      </c>
      <c r="D55" s="21">
        <v>54.11</v>
      </c>
      <c r="E55" s="22"/>
    </row>
    <row r="56" spans="1:5">
      <c r="A56" s="13" t="s">
        <v>104</v>
      </c>
      <c r="B56" s="14" t="s">
        <v>105</v>
      </c>
      <c r="C56" s="15" t="s">
        <v>14</v>
      </c>
      <c r="D56" s="18">
        <v>193.17</v>
      </c>
      <c r="E56" s="18"/>
    </row>
    <row r="57" spans="1:5">
      <c r="A57" s="13" t="s">
        <v>106</v>
      </c>
      <c r="B57" s="14" t="s">
        <v>107</v>
      </c>
      <c r="C57" s="15" t="s">
        <v>14</v>
      </c>
      <c r="D57" s="21">
        <f>4.6+37.8+92.73+15.85</f>
        <v>150.97999999999999</v>
      </c>
      <c r="E57" s="22"/>
    </row>
    <row r="58" spans="1:5">
      <c r="A58" s="13" t="s">
        <v>108</v>
      </c>
      <c r="B58" s="14" t="s">
        <v>109</v>
      </c>
      <c r="C58" s="15" t="s">
        <v>14</v>
      </c>
      <c r="D58" s="12">
        <v>301</v>
      </c>
      <c r="E58" s="12"/>
    </row>
    <row r="59" spans="1:5">
      <c r="A59" s="13" t="s">
        <v>110</v>
      </c>
      <c r="B59" s="26" t="s">
        <v>111</v>
      </c>
      <c r="C59" s="11" t="s">
        <v>14</v>
      </c>
      <c r="D59" s="27">
        <v>637</v>
      </c>
      <c r="E59" s="27"/>
    </row>
    <row r="60" spans="1:5">
      <c r="A60" s="13" t="s">
        <v>112</v>
      </c>
      <c r="B60" s="23" t="s">
        <v>113</v>
      </c>
      <c r="C60" s="15" t="s">
        <v>14</v>
      </c>
      <c r="D60" s="17">
        <f>D61+D62+D63+D64</f>
        <v>22475.32</v>
      </c>
      <c r="E60" s="17"/>
    </row>
    <row r="61" spans="1:5">
      <c r="A61" s="13" t="s">
        <v>114</v>
      </c>
      <c r="B61" s="23" t="s">
        <v>115</v>
      </c>
      <c r="C61" s="15" t="s">
        <v>14</v>
      </c>
      <c r="D61" s="18">
        <v>10546.4</v>
      </c>
      <c r="E61" s="18"/>
    </row>
    <row r="62" spans="1:5">
      <c r="A62" s="13" t="s">
        <v>116</v>
      </c>
      <c r="B62" s="23" t="s">
        <v>117</v>
      </c>
      <c r="C62" s="15" t="s">
        <v>14</v>
      </c>
      <c r="D62" s="21">
        <v>722.13</v>
      </c>
      <c r="E62" s="22"/>
    </row>
    <row r="63" spans="1:5">
      <c r="A63" s="13" t="s">
        <v>118</v>
      </c>
      <c r="B63" s="23" t="s">
        <v>119</v>
      </c>
      <c r="C63" s="15" t="s">
        <v>14</v>
      </c>
      <c r="D63" s="18">
        <f>1089.86+7884.96</f>
        <v>8974.82</v>
      </c>
      <c r="E63" s="18"/>
    </row>
    <row r="64" spans="1:5" ht="27">
      <c r="A64" s="13" t="s">
        <v>120</v>
      </c>
      <c r="B64" s="23" t="s">
        <v>121</v>
      </c>
      <c r="C64" s="15" t="s">
        <v>14</v>
      </c>
      <c r="D64" s="21">
        <v>2231.9699999999998</v>
      </c>
      <c r="E64" s="22"/>
    </row>
    <row r="65" spans="1:5">
      <c r="A65" s="9">
        <v>4</v>
      </c>
      <c r="B65" s="10" t="s">
        <v>122</v>
      </c>
      <c r="C65" s="11" t="s">
        <v>14</v>
      </c>
      <c r="D65" s="17">
        <f>D66+D67+D68</f>
        <v>21035.82</v>
      </c>
      <c r="E65" s="17"/>
    </row>
    <row r="66" spans="1:5">
      <c r="A66" s="13" t="s">
        <v>123</v>
      </c>
      <c r="B66" s="14" t="s">
        <v>124</v>
      </c>
      <c r="C66" s="15" t="s">
        <v>14</v>
      </c>
      <c r="D66" s="18">
        <v>20784.22</v>
      </c>
      <c r="E66" s="18"/>
    </row>
    <row r="67" spans="1:5">
      <c r="A67" s="13" t="s">
        <v>125</v>
      </c>
      <c r="B67" s="14" t="s">
        <v>126</v>
      </c>
      <c r="C67" s="15" t="s">
        <v>14</v>
      </c>
      <c r="D67" s="21">
        <v>236.09</v>
      </c>
      <c r="E67" s="22"/>
    </row>
    <row r="68" spans="1:5">
      <c r="A68" s="13" t="s">
        <v>127</v>
      </c>
      <c r="B68" s="14" t="s">
        <v>128</v>
      </c>
      <c r="C68" s="15" t="s">
        <v>14</v>
      </c>
      <c r="D68" s="21">
        <f>15.5+0.01</f>
        <v>15.51</v>
      </c>
      <c r="E68" s="22"/>
    </row>
    <row r="69" spans="1:5">
      <c r="A69" s="9">
        <v>5</v>
      </c>
      <c r="B69" s="10" t="s">
        <v>113</v>
      </c>
      <c r="C69" s="11" t="s">
        <v>14</v>
      </c>
      <c r="D69" s="28">
        <f>D70+D71+D72+D73+D75+D76+D74</f>
        <v>4895.5240000000003</v>
      </c>
      <c r="E69" s="28"/>
    </row>
    <row r="70" spans="1:5">
      <c r="A70" s="13" t="s">
        <v>129</v>
      </c>
      <c r="B70" s="14" t="s">
        <v>130</v>
      </c>
      <c r="C70" s="15" t="s">
        <v>14</v>
      </c>
      <c r="D70" s="18">
        <v>444.28</v>
      </c>
      <c r="E70" s="18"/>
    </row>
    <row r="71" spans="1:5">
      <c r="A71" s="13" t="s">
        <v>131</v>
      </c>
      <c r="B71" s="14" t="s">
        <v>132</v>
      </c>
      <c r="C71" s="15" t="s">
        <v>14</v>
      </c>
      <c r="D71" s="18">
        <v>296.20999999999998</v>
      </c>
      <c r="E71" s="18"/>
    </row>
    <row r="72" spans="1:5">
      <c r="A72" s="13" t="s">
        <v>133</v>
      </c>
      <c r="B72" s="14" t="s">
        <v>134</v>
      </c>
      <c r="C72" s="15" t="s">
        <v>14</v>
      </c>
      <c r="D72" s="18">
        <v>83.75</v>
      </c>
      <c r="E72" s="18"/>
    </row>
    <row r="73" spans="1:5">
      <c r="A73" s="13" t="s">
        <v>135</v>
      </c>
      <c r="B73" s="14" t="s">
        <v>136</v>
      </c>
      <c r="C73" s="15" t="s">
        <v>14</v>
      </c>
      <c r="D73" s="18">
        <v>55.6</v>
      </c>
      <c r="E73" s="18"/>
    </row>
    <row r="74" spans="1:5">
      <c r="A74" s="13" t="s">
        <v>137</v>
      </c>
      <c r="B74" s="14" t="s">
        <v>138</v>
      </c>
      <c r="C74" s="15" t="s">
        <v>14</v>
      </c>
      <c r="D74" s="18">
        <v>3540.26</v>
      </c>
      <c r="E74" s="18"/>
    </row>
    <row r="75" spans="1:5">
      <c r="A75" s="13" t="s">
        <v>139</v>
      </c>
      <c r="B75" s="14" t="s">
        <v>140</v>
      </c>
      <c r="C75" s="15" t="s">
        <v>14</v>
      </c>
      <c r="D75" s="21">
        <v>121.5</v>
      </c>
      <c r="E75" s="22"/>
    </row>
    <row r="76" spans="1:5">
      <c r="A76" s="13" t="s">
        <v>141</v>
      </c>
      <c r="B76" s="14" t="s">
        <v>142</v>
      </c>
      <c r="C76" s="15" t="s">
        <v>14</v>
      </c>
      <c r="D76" s="18">
        <f>353.92+0.004</f>
        <v>353.92400000000004</v>
      </c>
      <c r="E76" s="18"/>
    </row>
    <row r="77" spans="1:5">
      <c r="A77" s="9">
        <v>6</v>
      </c>
      <c r="B77" s="10" t="s">
        <v>143</v>
      </c>
      <c r="C77" s="11" t="s">
        <v>14</v>
      </c>
      <c r="D77" s="17">
        <f>D10+D65-D23-D69</f>
        <v>3577.919619999976</v>
      </c>
      <c r="E77" s="17"/>
    </row>
    <row r="81" spans="2:5">
      <c r="B81" s="29" t="s">
        <v>144</v>
      </c>
      <c r="C81" s="29"/>
      <c r="D81" s="29"/>
      <c r="E81" s="29"/>
    </row>
    <row r="84" spans="2:5">
      <c r="B84" s="30" t="s">
        <v>145</v>
      </c>
      <c r="C84" s="31" t="s">
        <v>146</v>
      </c>
      <c r="D84" s="31"/>
    </row>
    <row r="93" spans="2:5">
      <c r="B93" t="s">
        <v>147</v>
      </c>
    </row>
  </sheetData>
  <mergeCells count="77">
    <mergeCell ref="D75:E75"/>
    <mergeCell ref="D76:E76"/>
    <mergeCell ref="D77:E77"/>
    <mergeCell ref="B81:E81"/>
    <mergeCell ref="C84:D84"/>
    <mergeCell ref="D69:E69"/>
    <mergeCell ref="D70:E70"/>
    <mergeCell ref="D71:E71"/>
    <mergeCell ref="D72:E72"/>
    <mergeCell ref="D73:E73"/>
    <mergeCell ref="D74:E74"/>
    <mergeCell ref="D63:E63"/>
    <mergeCell ref="D64:E64"/>
    <mergeCell ref="D65:E65"/>
    <mergeCell ref="D66:E66"/>
    <mergeCell ref="D67:E67"/>
    <mergeCell ref="D68:E68"/>
    <mergeCell ref="D57:E57"/>
    <mergeCell ref="D58:E58"/>
    <mergeCell ref="D59:E59"/>
    <mergeCell ref="D60:E60"/>
    <mergeCell ref="D61:E61"/>
    <mergeCell ref="D62:E62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B2:E2"/>
    <mergeCell ref="B3:E3"/>
    <mergeCell ref="B4:E4"/>
    <mergeCell ref="D6:E6"/>
    <mergeCell ref="D7:E7"/>
    <mergeCell ref="D8:E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2015-03-11T02:14:55Z</dcterms:modified>
</cp:coreProperties>
</file>